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.UNI. PODA ARBRAT" sheetId="1" r:id="rId1"/>
  </sheets>
  <definedNames>
    <definedName name="_xlnm.Print_Area" localSheetId="0">'P.UNI. PODA ARBRAT'!$A$1:$K$79</definedName>
    <definedName name="_xlnm.Print_Titles" localSheetId="0">'P.UNI. PODA ARBRAT'!#REF!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7" i="1"/>
  <c r="E36" i="1"/>
  <c r="E35" i="1"/>
  <c r="E34" i="1"/>
  <c r="E32" i="1"/>
  <c r="E31" i="1"/>
  <c r="E30" i="1"/>
  <c r="I62" i="1" l="1"/>
  <c r="G57" i="1"/>
  <c r="G59" i="1" l="1"/>
  <c r="G60" i="1" s="1"/>
  <c r="G61" i="1" l="1"/>
  <c r="G62" i="1" s="1"/>
  <c r="J37" i="1" l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39" i="1" l="1"/>
  <c r="J46" i="1" s="1"/>
  <c r="J48" i="1" s="1"/>
  <c r="J50" i="1" s="1"/>
  <c r="G39" i="1"/>
  <c r="G46" i="1" s="1"/>
  <c r="I46" i="1" l="1"/>
  <c r="G48" i="1"/>
  <c r="G50" i="1" s="1"/>
</calcChain>
</file>

<file path=xl/sharedStrings.xml><?xml version="1.0" encoding="utf-8"?>
<sst xmlns="http://schemas.openxmlformats.org/spreadsheetml/2006/main" count="58" uniqueCount="49">
  <si>
    <t>En ....................... major d’edat, amb DNI núm. ......... en nom propi (o en representació de .............) amb</t>
  </si>
  <si>
    <t>capacitat jurídica i d'obrar, assabentat del ple de condicions i pressupost que han de regir l'adjudicació del</t>
  </si>
  <si>
    <t>FAIG CONSTAR:</t>
  </si>
  <si>
    <t>UA</t>
  </si>
  <si>
    <t>PREU UNITARI MÀXIM (€)</t>
  </si>
  <si>
    <t>CONSUM APROXIMAT (A)</t>
  </si>
  <si>
    <t>VALOR DE REFERÈNCIA</t>
  </si>
  <si>
    <t>OFERTA PER UNITAT (B)</t>
  </si>
  <si>
    <t>OFERTA TOTAL (AxB)</t>
  </si>
  <si>
    <t>Ut.</t>
  </si>
  <si>
    <t xml:space="preserve"> </t>
  </si>
  <si>
    <t>TOTAL  (SENSE IVA)</t>
  </si>
  <si>
    <t>REFERÈNCIA</t>
  </si>
  <si>
    <t>BAIXA</t>
  </si>
  <si>
    <t xml:space="preserve">OFERTA </t>
  </si>
  <si>
    <t>TOTAL  IVA INCLÒS (en Euros)</t>
  </si>
  <si>
    <t>21% IVA</t>
  </si>
  <si>
    <t xml:space="preserve">COSTOS DIRECTES </t>
  </si>
  <si>
    <t xml:space="preserve">Costos salarials </t>
  </si>
  <si>
    <t xml:space="preserve">TOTAL COSTOS DIRECTES </t>
  </si>
  <si>
    <t xml:space="preserve">COSTOS INDIRECTES </t>
  </si>
  <si>
    <t xml:space="preserve">TOTAL COSTOS INDIRECTES </t>
  </si>
  <si>
    <t>TOTAL COSTOS (directes + indirectes).</t>
  </si>
  <si>
    <t>PREU OFERT</t>
  </si>
  <si>
    <t>Despeses generals  13%</t>
  </si>
  <si>
    <t>Benefici industrial 6%</t>
  </si>
  <si>
    <t>PREU DE SORTIDA</t>
  </si>
  <si>
    <t xml:space="preserve">Materials i maquinària </t>
  </si>
  <si>
    <t>Signatura digital</t>
  </si>
  <si>
    <t>Poda de formació d'arbres de &lt;30 cm de perímetre</t>
  </si>
  <si>
    <t>Poda de formació d'arbres de 30-60 cm de perímetre</t>
  </si>
  <si>
    <t>Poda de formació d'arbres de 60-100 cm de perímetre</t>
  </si>
  <si>
    <t>Poda de formació d'arbres &gt;100 cm de perímetre</t>
  </si>
  <si>
    <t>Poda de brocada d'arbres de &lt;30cm de perímetre</t>
  </si>
  <si>
    <t>Poda de brocada d'arbres de 30-60 cm de perímetre</t>
  </si>
  <si>
    <t>Poda de brocada d'arbres de 60-100 cm de perímetre</t>
  </si>
  <si>
    <t>Poda de brocada d'arbres de &gt;100 cm de perímetre</t>
  </si>
  <si>
    <t xml:space="preserve">DESCRIPCIÓ DE LA TASCA </t>
  </si>
  <si>
    <t>ANNEX</t>
  </si>
  <si>
    <t>OFERTA ECONÒMICA PER LA PODA D'ARBRAT VIARI I DELS ESPAIS VERDS DE MATARÓ</t>
  </si>
  <si>
    <r>
      <t>contracte del servei de poda d'arbrat</t>
    </r>
    <r>
      <rPr>
        <b/>
        <sz val="10"/>
        <rFont val="Arial"/>
        <family val="2"/>
      </rPr>
      <t xml:space="preserve">  (Exp. 2021/00029787),</t>
    </r>
  </si>
  <si>
    <t>(IVA 21% no inclòs) d’acord amb el detall següent:</t>
  </si>
  <si>
    <t xml:space="preserve">1) Que ofereixo prestar la poda d'arbrat viari i neteja de zones verdes de Mataró objecte del licitació amb els següents preus unitaris </t>
  </si>
  <si>
    <t>amb una experiència  de ………</t>
  </si>
  <si>
    <t>Nom i cognoms:………………………………</t>
  </si>
  <si>
    <t>amb una experiència  de ……….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</si>
  <si>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S’haurà d’adjuntar certificat de funcions acreditativa d'aquesta experiència.</t>
    </r>
  </si>
  <si>
    <t>(**) Es valorarà l'experiència per sobre de 3 anys en treballs de poda d'acord amb el previst a la clàusula dotzena del PCAP.</t>
  </si>
  <si>
    <r>
      <rPr>
        <b/>
        <sz val="10"/>
        <rFont val="Arial"/>
        <family val="2"/>
      </rPr>
      <t>2) DECLARO</t>
    </r>
    <r>
      <rPr>
        <b/>
        <vertAlign val="superscript"/>
        <sz val="8"/>
        <rFont val="Arial"/>
        <family val="2"/>
      </rPr>
      <t>(*)</t>
    </r>
    <r>
      <rPr>
        <b/>
        <sz val="10"/>
        <rFont val="Arial"/>
        <family val="2"/>
      </rPr>
      <t xml:space="preserve"> RESPONSABLEMENT QUE L'EXPERIÈNCIA</t>
    </r>
    <r>
      <rPr>
        <b/>
        <vertAlign val="superscript"/>
        <sz val="8"/>
        <rFont val="Arial"/>
        <family val="2"/>
      </rPr>
      <t>(**</t>
    </r>
    <r>
      <rPr>
        <b/>
        <vertAlign val="superscript"/>
        <sz val="10"/>
        <rFont val="Arial"/>
        <family val="2"/>
      </rPr>
      <t xml:space="preserve">) </t>
    </r>
    <r>
      <rPr>
        <b/>
        <sz val="10"/>
        <rFont val="Arial"/>
        <family val="2"/>
      </rPr>
      <t xml:space="preserve">DE LES 2 PERSONES PERSONAL DE PODA </t>
    </r>
    <r>
      <rPr>
        <sz val="10"/>
        <rFont val="Arial"/>
        <family val="2"/>
      </rPr>
      <t>adscrites a l’execució del contracte són: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</si>
</sst>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25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sz val="7"/>
      <color rgb="FFFF0000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D8D8D8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9" tint="0.59999389629810485"/>
        <bgColor rgb="FFD8D8D8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4" fontId="0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Protection="0"/>
  </cellStyleXfs>
  <cellXfs count="146">
    <xf numFmtId="4" fontId="0" fillId="0" borderId="0" xfId="0"/>
    <xf numFmtId="4" fontId="2" fillId="0" borderId="0" xfId="0" applyFont="1" applyAlignment="1">
      <alignment horizontal="center"/>
    </xf>
    <xf numFmtId="4" fontId="2" fillId="0" borderId="0" xfId="0" applyFont="1"/>
    <xf numFmtId="1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0" xfId="0" applyFont="1" applyAlignment="1">
      <alignment horizontal="center"/>
    </xf>
    <xf numFmtId="4" fontId="4" fillId="0" borderId="0" xfId="0" applyFont="1"/>
    <xf numFmtId="4" fontId="3" fillId="0" borderId="0" xfId="0" applyFont="1"/>
    <xf numFmtId="4" fontId="3" fillId="0" borderId="0" xfId="0" applyNumberFormat="1" applyFont="1"/>
    <xf numFmtId="4" fontId="5" fillId="0" borderId="0" xfId="0" applyFont="1" applyAlignment="1">
      <alignment horizontal="center"/>
    </xf>
    <xf numFmtId="4" fontId="6" fillId="0" borderId="0" xfId="0" applyFont="1"/>
    <xf numFmtId="4" fontId="5" fillId="0" borderId="0" xfId="0" applyFont="1"/>
    <xf numFmtId="4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7" fillId="0" borderId="0" xfId="0" applyFont="1"/>
    <xf numFmtId="4" fontId="8" fillId="0" borderId="0" xfId="0" applyFont="1" applyAlignment="1">
      <alignment horizontal="center"/>
    </xf>
    <xf numFmtId="4" fontId="8" fillId="0" borderId="0" xfId="0" applyFont="1"/>
    <xf numFmtId="4" fontId="8" fillId="0" borderId="0" xfId="0" applyNumberFormat="1" applyFont="1"/>
    <xf numFmtId="4" fontId="2" fillId="0" borderId="1" xfId="0" applyFont="1" applyBorder="1"/>
    <xf numFmtId="4" fontId="9" fillId="0" borderId="0" xfId="0" applyFont="1" applyFill="1" applyBorder="1" applyAlignment="1">
      <alignment horizontal="center" vertical="center" wrapText="1"/>
    </xf>
    <xf numFmtId="4" fontId="1" fillId="0" borderId="2" xfId="0" applyFont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2" fillId="0" borderId="0" xfId="0" applyFont="1" applyBorder="1" applyAlignment="1">
      <alignment horizontal="center"/>
    </xf>
    <xf numFmtId="4" fontId="2" fillId="0" borderId="0" xfId="0" applyFont="1" applyFill="1" applyAlignment="1">
      <alignment horizontal="center"/>
    </xf>
    <xf numFmtId="4" fontId="11" fillId="0" borderId="5" xfId="0" applyFont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0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vertical="center"/>
    </xf>
    <xf numFmtId="4" fontId="2" fillId="0" borderId="0" xfId="0" applyFont="1" applyBorder="1"/>
    <xf numFmtId="4" fontId="0" fillId="0" borderId="0" xfId="0" applyBorder="1"/>
    <xf numFmtId="4" fontId="9" fillId="0" borderId="0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6" xfId="0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left" vertical="top" wrapText="1" indent="1"/>
    </xf>
    <xf numFmtId="4" fontId="1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Border="1"/>
    <xf numFmtId="4" fontId="9" fillId="0" borderId="0" xfId="0" applyFont="1" applyBorder="1" applyAlignment="1">
      <alignment horizontal="center"/>
    </xf>
    <xf numFmtId="4" fontId="1" fillId="0" borderId="0" xfId="0" applyFont="1" applyBorder="1"/>
    <xf numFmtId="4" fontId="11" fillId="0" borderId="8" xfId="0" applyFont="1" applyFill="1" applyBorder="1" applyAlignment="1">
      <alignment horizontal="left"/>
    </xf>
    <xf numFmtId="4" fontId="11" fillId="0" borderId="11" xfId="0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 horizontal="right"/>
    </xf>
    <xf numFmtId="4" fontId="11" fillId="3" borderId="10" xfId="0" applyNumberFormat="1" applyFont="1" applyFill="1" applyBorder="1" applyAlignment="1">
      <alignment horizontal="right"/>
    </xf>
    <xf numFmtId="10" fontId="12" fillId="0" borderId="0" xfId="0" applyNumberFormat="1" applyFont="1" applyBorder="1"/>
    <xf numFmtId="4" fontId="2" fillId="0" borderId="8" xfId="0" applyFont="1" applyBorder="1"/>
    <xf numFmtId="4" fontId="11" fillId="0" borderId="8" xfId="0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11" fillId="0" borderId="12" xfId="0" applyFont="1" applyBorder="1"/>
    <xf numFmtId="4" fontId="10" fillId="2" borderId="13" xfId="0" applyNumberFormat="1" applyFont="1" applyFill="1" applyBorder="1" applyAlignment="1">
      <alignment horizontal="center" vertical="center" wrapText="1"/>
    </xf>
    <xf numFmtId="4" fontId="11" fillId="0" borderId="2" xfId="0" applyFont="1" applyFill="1" applyBorder="1" applyAlignment="1">
      <alignment horizontal="left"/>
    </xf>
    <xf numFmtId="4" fontId="11" fillId="0" borderId="7" xfId="0" applyFont="1" applyFill="1" applyBorder="1" applyAlignment="1">
      <alignment horizontal="left"/>
    </xf>
    <xf numFmtId="10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/>
    </xf>
    <xf numFmtId="4" fontId="1" fillId="0" borderId="0" xfId="0" applyFont="1" applyAlignment="1">
      <alignment horizontal="center"/>
    </xf>
    <xf numFmtId="4" fontId="1" fillId="0" borderId="0" xfId="0" applyFont="1"/>
    <xf numFmtId="4" fontId="1" fillId="0" borderId="0" xfId="0" applyNumberFormat="1" applyFont="1"/>
    <xf numFmtId="4" fontId="15" fillId="0" borderId="0" xfId="0" applyNumberFormat="1" applyFont="1" applyBorder="1"/>
    <xf numFmtId="4" fontId="14" fillId="0" borderId="0" xfId="0" applyNumberFormat="1" applyFont="1" applyBorder="1"/>
    <xf numFmtId="4" fontId="2" fillId="0" borderId="0" xfId="0" applyFont="1" applyFill="1"/>
    <xf numFmtId="4" fontId="16" fillId="2" borderId="14" xfId="0" applyFont="1" applyFill="1" applyBorder="1"/>
    <xf numFmtId="4" fontId="1" fillId="3" borderId="10" xfId="0" applyNumberFormat="1" applyFont="1" applyFill="1" applyBorder="1"/>
    <xf numFmtId="4" fontId="5" fillId="0" borderId="0" xfId="0" applyFont="1" applyFill="1"/>
    <xf numFmtId="10" fontId="5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1" xfId="0" applyFont="1" applyBorder="1" applyAlignment="1">
      <alignment horizontal="center" vertical="center"/>
    </xf>
    <xf numFmtId="4" fontId="1" fillId="0" borderId="0" xfId="0" applyNumberFormat="1" applyFont="1" applyAlignment="1"/>
    <xf numFmtId="4" fontId="1" fillId="0" borderId="0" xfId="0" applyNumberFormat="1" applyFont="1" applyFill="1" applyAlignment="1"/>
    <xf numFmtId="164" fontId="1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4" fontId="1" fillId="0" borderId="6" xfId="0" applyFont="1" applyBorder="1" applyAlignment="1">
      <alignment horizontal="center" vertical="center"/>
    </xf>
    <xf numFmtId="4" fontId="1" fillId="0" borderId="8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4" fontId="11" fillId="2" borderId="10" xfId="0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" fontId="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/>
    <xf numFmtId="4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4" fontId="2" fillId="0" borderId="8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4" fontId="11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Fon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" fontId="14" fillId="0" borderId="0" xfId="0" applyFont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4" fontId="16" fillId="2" borderId="16" xfId="0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horizontal="left" vertical="center" wrapText="1" indent="1"/>
    </xf>
    <xf numFmtId="4" fontId="4" fillId="0" borderId="0" xfId="0" applyFont="1" applyAlignment="1"/>
    <xf numFmtId="4" fontId="17" fillId="4" borderId="18" xfId="0" applyFont="1" applyFill="1" applyBorder="1" applyAlignment="1">
      <alignment horizontal="center" vertical="center" wrapText="1"/>
    </xf>
    <xf numFmtId="164" fontId="0" fillId="0" borderId="18" xfId="2" applyNumberFormat="1" applyFont="1" applyBorder="1" applyAlignment="1" applyProtection="1">
      <alignment vertical="center"/>
    </xf>
    <xf numFmtId="164" fontId="0" fillId="0" borderId="18" xfId="0" applyNumberFormat="1" applyFont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164" fontId="11" fillId="5" borderId="18" xfId="2" applyNumberFormat="1" applyFont="1" applyFill="1" applyBorder="1" applyAlignment="1" applyProtection="1">
      <alignment vertical="center"/>
    </xf>
    <xf numFmtId="164" fontId="0" fillId="3" borderId="18" xfId="2" applyNumberFormat="1" applyFont="1" applyFill="1" applyBorder="1" applyAlignment="1" applyProtection="1">
      <alignment vertical="center"/>
    </xf>
    <xf numFmtId="164" fontId="11" fillId="7" borderId="18" xfId="2" applyNumberFormat="1" applyFont="1" applyFill="1" applyBorder="1" applyAlignment="1" applyProtection="1">
      <alignment vertical="center"/>
    </xf>
    <xf numFmtId="164" fontId="0" fillId="3" borderId="18" xfId="0" applyNumberFormat="1" applyFont="1" applyFill="1" applyBorder="1" applyAlignment="1">
      <alignment vertical="center"/>
    </xf>
    <xf numFmtId="164" fontId="17" fillId="7" borderId="18" xfId="0" applyNumberFormat="1" applyFont="1" applyFill="1" applyBorder="1" applyAlignment="1">
      <alignment vertical="center"/>
    </xf>
    <xf numFmtId="164" fontId="17" fillId="8" borderId="18" xfId="0" applyNumberFormat="1" applyFont="1" applyFill="1" applyBorder="1" applyAlignment="1">
      <alignment vertical="center"/>
    </xf>
    <xf numFmtId="4" fontId="18" fillId="4" borderId="18" xfId="0" applyFont="1" applyFill="1" applyBorder="1" applyAlignment="1">
      <alignment horizontal="center" vertical="center" wrapText="1"/>
    </xf>
    <xf numFmtId="4" fontId="19" fillId="0" borderId="0" xfId="0" applyFont="1"/>
    <xf numFmtId="4" fontId="11" fillId="0" borderId="0" xfId="0" applyFont="1"/>
    <xf numFmtId="4" fontId="0" fillId="0" borderId="0" xfId="0" applyFont="1"/>
    <xf numFmtId="4" fontId="0" fillId="0" borderId="0" xfId="0" applyNumberFormat="1" applyFont="1"/>
    <xf numFmtId="1" fontId="0" fillId="0" borderId="0" xfId="0" applyNumberFormat="1" applyFont="1" applyAlignment="1">
      <alignment horizontal="center"/>
    </xf>
    <xf numFmtId="4" fontId="21" fillId="0" borderId="0" xfId="0" applyFont="1"/>
    <xf numFmtId="1" fontId="21" fillId="0" borderId="0" xfId="0" applyNumberFormat="1" applyFont="1" applyAlignment="1">
      <alignment horizontal="center"/>
    </xf>
    <xf numFmtId="4" fontId="22" fillId="0" borderId="0" xfId="0" applyFont="1"/>
    <xf numFmtId="4" fontId="0" fillId="0" borderId="0" xfId="0" applyFont="1" applyAlignment="1"/>
    <xf numFmtId="4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4" fontId="0" fillId="0" borderId="0" xfId="0" applyFill="1"/>
    <xf numFmtId="4" fontId="1" fillId="0" borderId="0" xfId="0" applyFont="1" applyAlignment="1">
      <alignment horizontal="justify" vertical="center"/>
    </xf>
    <xf numFmtId="4" fontId="14" fillId="0" borderId="0" xfId="0" applyFont="1" applyAlignment="1">
      <alignment vertical="center"/>
    </xf>
    <xf numFmtId="4" fontId="0" fillId="0" borderId="0" xfId="0" applyFont="1" applyAlignment="1">
      <alignment vertical="center"/>
    </xf>
    <xf numFmtId="4" fontId="0" fillId="0" borderId="0" xfId="0" applyFont="1" applyAlignment="1">
      <alignment horizontal="justify" vertical="center"/>
    </xf>
    <xf numFmtId="4" fontId="0" fillId="0" borderId="0" xfId="0" applyFont="1" applyAlignment="1">
      <alignment horizontal="left" vertical="center"/>
    </xf>
    <xf numFmtId="0" fontId="0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4" fontId="0" fillId="0" borderId="0" xfId="0" applyFont="1" applyAlignment="1">
      <alignment horizontal="center" vertical="center"/>
    </xf>
    <xf numFmtId="4" fontId="0" fillId="0" borderId="2" xfId="0" applyFont="1" applyFill="1" applyBorder="1" applyAlignment="1">
      <alignment horizontal="center" vertical="center" wrapText="1"/>
    </xf>
    <xf numFmtId="4" fontId="1" fillId="0" borderId="17" xfId="0" applyFont="1" applyFill="1" applyBorder="1" applyAlignment="1">
      <alignment horizontal="center" vertical="center" wrapText="1"/>
    </xf>
    <xf numFmtId="4" fontId="17" fillId="4" borderId="18" xfId="0" applyFont="1" applyFill="1" applyBorder="1" applyAlignment="1">
      <alignment horizontal="center" vertical="center"/>
    </xf>
    <xf numFmtId="4" fontId="0" fillId="0" borderId="18" xfId="0" applyFont="1" applyBorder="1" applyAlignment="1">
      <alignment horizontal="center" vertical="center"/>
    </xf>
    <xf numFmtId="4" fontId="17" fillId="8" borderId="18" xfId="0" applyFont="1" applyFill="1" applyBorder="1" applyAlignment="1">
      <alignment horizontal="center" vertical="center"/>
    </xf>
    <xf numFmtId="4" fontId="0" fillId="6" borderId="18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WINDOWS\Escritorio\simbol2.t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152400</xdr:rowOff>
    </xdr:from>
    <xdr:to>
      <xdr:col>10</xdr:col>
      <xdr:colOff>0</xdr:colOff>
      <xdr:row>9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0" y="1447800"/>
          <a:ext cx="7381875" cy="9525"/>
        </a:xfrm>
        <a:prstGeom prst="line">
          <a:avLst/>
        </a:prstGeom>
        <a:noFill/>
        <a:ln w="8509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76200</xdr:rowOff>
    </xdr:from>
    <xdr:to>
      <xdr:col>5</xdr:col>
      <xdr:colOff>314325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250" y="1533525"/>
          <a:ext cx="459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radeGothic-BoldTwo"/>
            </a:rPr>
            <a:t>Ajuntament de Mataró</a:t>
          </a:r>
          <a:endParaRPr lang="es-ES" sz="1000" b="0" i="0" strike="noStrike">
            <a:solidFill>
              <a:srgbClr val="000000"/>
            </a:solidFill>
            <a:latin typeface="TradeGothic-BoldTwo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radeGothic-BoldTwo"/>
          </a:endParaRP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857250</xdr:colOff>
      <xdr:row>7</xdr:row>
      <xdr:rowOff>85725</xdr:rowOff>
    </xdr:to>
    <xdr:pic>
      <xdr:nvPicPr>
        <xdr:cNvPr id="4" name="Picture 1" descr="C:\WINDOWS\Escritorio\simbol2.t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11144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49" zoomScale="130" zoomScaleNormal="130" zoomScaleSheetLayoutView="130" workbookViewId="0">
      <selection activeCell="C70" sqref="C70"/>
    </sheetView>
  </sheetViews>
  <sheetFormatPr baseColWidth="10" defaultColWidth="9.140625" defaultRowHeight="12.75" customHeight="1" x14ac:dyDescent="0.2"/>
  <cols>
    <col min="1" max="1" width="1.42578125" style="1" customWidth="1"/>
    <col min="2" max="2" width="4" style="2" customWidth="1"/>
    <col min="3" max="3" width="37.7109375" style="2" bestFit="1" customWidth="1"/>
    <col min="4" max="4" width="11.7109375" style="2" bestFit="1" customWidth="1"/>
    <col min="5" max="5" width="10.7109375" style="4" customWidth="1"/>
    <col min="6" max="6" width="10.7109375" style="3" customWidth="1"/>
    <col min="7" max="7" width="14.42578125" style="2" bestFit="1" customWidth="1"/>
    <col min="8" max="8" width="2.5703125" style="4" customWidth="1"/>
    <col min="9" max="11" width="10.7109375" style="4" customWidth="1"/>
    <col min="12" max="12" width="9.140625" customWidth="1"/>
    <col min="13" max="16384" width="9.140625" style="2"/>
  </cols>
  <sheetData>
    <row r="1" spans="1:14" ht="12.75" customHeight="1" x14ac:dyDescent="0.2">
      <c r="E1" s="2"/>
      <c r="G1" s="4"/>
      <c r="I1" s="2"/>
      <c r="L1" s="4"/>
      <c r="M1" s="4"/>
      <c r="N1"/>
    </row>
    <row r="2" spans="1:14" ht="12.75" customHeight="1" x14ac:dyDescent="0.2">
      <c r="E2" s="2"/>
      <c r="G2" s="4"/>
      <c r="I2" s="2"/>
      <c r="L2" s="4"/>
      <c r="M2" s="4"/>
      <c r="N2"/>
    </row>
    <row r="3" spans="1:14" ht="12.75" customHeight="1" x14ac:dyDescent="0.2">
      <c r="E3" s="2"/>
      <c r="G3" s="4"/>
      <c r="I3" s="2"/>
      <c r="L3" s="4"/>
      <c r="M3" s="4"/>
      <c r="N3"/>
    </row>
    <row r="4" spans="1:14" ht="12.75" customHeight="1" x14ac:dyDescent="0.2">
      <c r="E4" s="2"/>
      <c r="G4" s="4"/>
      <c r="I4" s="2"/>
      <c r="L4" s="4"/>
      <c r="M4" s="4"/>
      <c r="N4"/>
    </row>
    <row r="5" spans="1:14" ht="12.75" customHeight="1" x14ac:dyDescent="0.2">
      <c r="E5" s="2"/>
      <c r="G5" s="4"/>
      <c r="I5" s="2"/>
      <c r="L5" s="4"/>
      <c r="M5" s="4"/>
      <c r="N5"/>
    </row>
    <row r="6" spans="1:14" ht="12.75" customHeight="1" x14ac:dyDescent="0.2">
      <c r="E6" s="2"/>
      <c r="G6" s="4"/>
      <c r="I6" s="2"/>
      <c r="L6" s="4"/>
      <c r="M6" s="4"/>
      <c r="N6"/>
    </row>
    <row r="7" spans="1:14" ht="12.75" customHeight="1" x14ac:dyDescent="0.2">
      <c r="E7" s="2"/>
      <c r="G7" s="4"/>
      <c r="I7" s="2"/>
      <c r="L7" s="4"/>
      <c r="M7" s="4"/>
      <c r="N7"/>
    </row>
    <row r="8" spans="1:14" ht="12.75" customHeight="1" x14ac:dyDescent="0.2">
      <c r="E8" s="2"/>
      <c r="G8" s="4"/>
      <c r="I8" s="2"/>
      <c r="L8" s="4"/>
      <c r="M8" s="4"/>
      <c r="N8"/>
    </row>
    <row r="9" spans="1:14" ht="12.75" customHeight="1" x14ac:dyDescent="0.2">
      <c r="E9" s="2"/>
      <c r="G9" s="4"/>
      <c r="I9" s="2"/>
      <c r="L9" s="4"/>
      <c r="M9" s="4"/>
      <c r="N9"/>
    </row>
    <row r="10" spans="1:14" ht="12.75" customHeight="1" x14ac:dyDescent="0.2">
      <c r="E10" s="2"/>
      <c r="G10" s="4"/>
      <c r="I10" s="2"/>
      <c r="L10" s="4"/>
      <c r="M10" s="4"/>
      <c r="N10"/>
    </row>
    <row r="11" spans="1:14" ht="12.75" customHeight="1" x14ac:dyDescent="0.2">
      <c r="E11" s="2"/>
      <c r="G11" s="4"/>
      <c r="I11" s="2"/>
      <c r="L11" s="4"/>
      <c r="M11" s="4"/>
      <c r="N11"/>
    </row>
    <row r="12" spans="1:14" ht="12.75" customHeight="1" x14ac:dyDescent="0.2">
      <c r="E12" s="2"/>
      <c r="G12" s="4"/>
      <c r="I12" s="2"/>
      <c r="L12" s="4"/>
      <c r="M12" s="4"/>
      <c r="N12"/>
    </row>
    <row r="13" spans="1:14" s="11" customFormat="1" ht="12.75" customHeight="1" x14ac:dyDescent="0.2">
      <c r="A13" s="9"/>
      <c r="B13" s="10"/>
      <c r="C13" s="6"/>
      <c r="E13" s="12"/>
      <c r="F13" s="13"/>
      <c r="H13" s="12"/>
      <c r="I13" s="12"/>
      <c r="J13" s="12"/>
      <c r="K13" s="12"/>
      <c r="L13" s="14"/>
    </row>
    <row r="14" spans="1:14" s="7" customFormat="1" ht="17.25" customHeight="1" x14ac:dyDescent="0.25">
      <c r="A14" s="5"/>
      <c r="B14" s="121" t="s">
        <v>38</v>
      </c>
      <c r="C14" s="122"/>
      <c r="D14" s="122"/>
      <c r="E14" s="123"/>
      <c r="F14" s="124"/>
      <c r="G14" s="122"/>
      <c r="H14" s="123"/>
      <c r="I14" s="123"/>
      <c r="J14" s="123"/>
      <c r="K14" s="8"/>
    </row>
    <row r="15" spans="1:14" s="7" customFormat="1" ht="17.25" customHeight="1" x14ac:dyDescent="0.25">
      <c r="A15" s="5"/>
      <c r="B15" s="121" t="s">
        <v>39</v>
      </c>
      <c r="C15" s="122"/>
      <c r="D15" s="122"/>
      <c r="E15" s="123"/>
      <c r="F15" s="124"/>
      <c r="G15" s="122"/>
      <c r="H15" s="123"/>
      <c r="I15" s="123"/>
      <c r="J15" s="123"/>
      <c r="K15" s="8"/>
    </row>
    <row r="16" spans="1:14" s="7" customFormat="1" ht="12.75" customHeight="1" x14ac:dyDescent="0.25">
      <c r="A16" s="5"/>
      <c r="B16" s="122"/>
      <c r="C16" s="122"/>
      <c r="D16" s="122"/>
      <c r="E16" s="123"/>
      <c r="F16" s="124"/>
      <c r="G16" s="122"/>
      <c r="H16" s="123"/>
      <c r="I16" s="123"/>
      <c r="J16" s="123"/>
      <c r="K16" s="8"/>
    </row>
    <row r="17" spans="1:13" s="7" customFormat="1" ht="18" x14ac:dyDescent="0.25">
      <c r="A17" s="5"/>
      <c r="B17" s="128" t="s">
        <v>0</v>
      </c>
      <c r="C17" s="128"/>
      <c r="D17" s="128"/>
      <c r="E17" s="128"/>
      <c r="F17" s="128"/>
      <c r="G17" s="128"/>
      <c r="H17" s="128"/>
      <c r="I17" s="128"/>
      <c r="J17" s="128"/>
    </row>
    <row r="18" spans="1:13" s="7" customFormat="1" ht="18" x14ac:dyDescent="0.25">
      <c r="A18" s="5"/>
      <c r="B18" s="122" t="s">
        <v>1</v>
      </c>
      <c r="C18" s="122"/>
      <c r="D18" s="122"/>
      <c r="E18" s="123"/>
      <c r="F18" s="124"/>
      <c r="G18" s="122"/>
      <c r="H18" s="123"/>
      <c r="I18" s="123"/>
      <c r="J18" s="123"/>
    </row>
    <row r="19" spans="1:13" s="7" customFormat="1" ht="18" x14ac:dyDescent="0.25">
      <c r="A19" s="5"/>
      <c r="B19" s="122" t="s">
        <v>40</v>
      </c>
      <c r="C19" s="122"/>
      <c r="D19" s="122"/>
      <c r="E19" s="123"/>
      <c r="F19" s="124"/>
      <c r="G19" s="122"/>
      <c r="H19" s="123"/>
      <c r="I19" s="123"/>
      <c r="J19" s="123"/>
    </row>
    <row r="20" spans="1:13" s="7" customFormat="1" ht="12.75" customHeight="1" x14ac:dyDescent="0.25">
      <c r="A20" s="5"/>
      <c r="B20" s="121"/>
      <c r="C20" s="122"/>
      <c r="D20" s="125"/>
      <c r="E20" s="125"/>
      <c r="F20" s="126"/>
      <c r="G20" s="122"/>
      <c r="H20" s="123"/>
      <c r="I20" s="123"/>
      <c r="J20" s="123"/>
    </row>
    <row r="21" spans="1:13" s="7" customFormat="1" ht="12.75" customHeight="1" x14ac:dyDescent="0.25">
      <c r="A21" s="5"/>
      <c r="B21" s="122"/>
      <c r="C21" s="122"/>
      <c r="D21" s="122"/>
      <c r="E21" s="123"/>
      <c r="F21" s="124"/>
      <c r="G21" s="122"/>
      <c r="H21" s="123"/>
      <c r="I21" s="123"/>
      <c r="J21" s="123"/>
    </row>
    <row r="22" spans="1:13" s="7" customFormat="1" ht="18" x14ac:dyDescent="0.25">
      <c r="A22" s="5"/>
      <c r="B22" s="121" t="s">
        <v>2</v>
      </c>
      <c r="C22" s="121"/>
      <c r="D22" s="127"/>
      <c r="E22" s="123"/>
      <c r="F22" s="124"/>
      <c r="G22" s="122"/>
      <c r="H22" s="123"/>
      <c r="I22" s="123"/>
      <c r="J22" s="123"/>
    </row>
    <row r="23" spans="1:13" s="7" customFormat="1" ht="12.75" customHeight="1" x14ac:dyDescent="0.25">
      <c r="A23" s="5"/>
      <c r="B23" s="122"/>
      <c r="C23" s="122"/>
      <c r="D23" s="122"/>
      <c r="E23" s="123"/>
      <c r="F23" s="124"/>
      <c r="G23" s="122"/>
      <c r="H23" s="123"/>
      <c r="I23" s="123"/>
      <c r="J23" s="123"/>
    </row>
    <row r="24" spans="1:13" s="7" customFormat="1" ht="18" x14ac:dyDescent="0.25">
      <c r="A24" s="5"/>
      <c r="B24" s="121" t="s">
        <v>42</v>
      </c>
      <c r="C24" s="122"/>
      <c r="D24" s="122"/>
      <c r="E24" s="123"/>
      <c r="F24" s="124"/>
      <c r="G24" s="122"/>
      <c r="H24" s="123"/>
      <c r="I24" s="123"/>
      <c r="J24" s="123"/>
    </row>
    <row r="25" spans="1:13" s="7" customFormat="1" ht="18" x14ac:dyDescent="0.25">
      <c r="A25" s="5"/>
      <c r="B25" s="121" t="s">
        <v>41</v>
      </c>
      <c r="C25" s="121"/>
      <c r="D25" s="122"/>
      <c r="E25" s="123"/>
      <c r="F25" s="124"/>
      <c r="G25" s="122"/>
      <c r="H25" s="123"/>
      <c r="I25" s="123"/>
      <c r="J25" s="123"/>
    </row>
    <row r="26" spans="1:13" s="16" customFormat="1" ht="12.75" customHeight="1" x14ac:dyDescent="0.25">
      <c r="A26" s="15"/>
      <c r="B26" s="122"/>
      <c r="C26" s="122"/>
      <c r="D26" s="122"/>
      <c r="E26" s="123"/>
      <c r="F26" s="124"/>
      <c r="G26" s="122"/>
      <c r="H26" s="123"/>
      <c r="I26" s="123"/>
      <c r="J26" s="123"/>
      <c r="K26" s="17"/>
    </row>
    <row r="27" spans="1:13" ht="15" customHeight="1" x14ac:dyDescent="0.2">
      <c r="B27" s="18"/>
      <c r="D27" s="72"/>
      <c r="E27" s="73"/>
      <c r="F27" s="74"/>
      <c r="G27" s="4"/>
      <c r="H27" s="75"/>
      <c r="I27" s="75"/>
      <c r="J27" s="76"/>
    </row>
    <row r="28" spans="1:13" s="1" customFormat="1" ht="33.75" x14ac:dyDescent="0.15">
      <c r="A28" s="19"/>
      <c r="B28" s="20" t="s">
        <v>3</v>
      </c>
      <c r="C28" s="140" t="s">
        <v>37</v>
      </c>
      <c r="D28" s="141"/>
      <c r="E28" s="21" t="s">
        <v>4</v>
      </c>
      <c r="F28" s="22" t="s">
        <v>5</v>
      </c>
      <c r="G28" s="23" t="s">
        <v>6</v>
      </c>
      <c r="H28" s="24"/>
      <c r="I28" s="21" t="s">
        <v>7</v>
      </c>
      <c r="J28" s="21" t="s">
        <v>8</v>
      </c>
      <c r="K28" s="25"/>
      <c r="L28" s="26"/>
    </row>
    <row r="29" spans="1:13" s="1" customFormat="1" x14ac:dyDescent="0.15">
      <c r="A29" s="19"/>
      <c r="B29" s="27"/>
      <c r="C29" s="107"/>
      <c r="E29" s="28"/>
      <c r="F29" s="29"/>
      <c r="G29" s="30"/>
      <c r="H29" s="31"/>
      <c r="I29" s="28"/>
      <c r="J29" s="28"/>
      <c r="K29" s="25"/>
      <c r="M29" s="25"/>
    </row>
    <row r="30" spans="1:13" ht="30" customHeight="1" x14ac:dyDescent="0.2">
      <c r="A30" s="32"/>
      <c r="B30" s="39" t="s">
        <v>9</v>
      </c>
      <c r="C30" s="137" t="s">
        <v>29</v>
      </c>
      <c r="D30" s="138"/>
      <c r="E30" s="77">
        <f>16.2665781178824*1.1978</f>
        <v>19.484107269599537</v>
      </c>
      <c r="F30" s="78">
        <v>19</v>
      </c>
      <c r="G30" s="77">
        <f>E30*F30</f>
        <v>370.19803812239121</v>
      </c>
      <c r="H30" s="33"/>
      <c r="I30" s="34"/>
      <c r="J30" s="35">
        <f t="shared" ref="J30:J37" si="0">F30*I30</f>
        <v>0</v>
      </c>
      <c r="K30" s="36"/>
      <c r="L30" s="37"/>
    </row>
    <row r="31" spans="1:13" ht="30" customHeight="1" x14ac:dyDescent="0.2">
      <c r="A31" s="32"/>
      <c r="B31" s="39" t="s">
        <v>9</v>
      </c>
      <c r="C31" s="137" t="s">
        <v>30</v>
      </c>
      <c r="D31" s="138"/>
      <c r="E31" s="77">
        <f>39.5868989588706*1.1978</f>
        <v>47.417187572935205</v>
      </c>
      <c r="F31" s="78">
        <v>139</v>
      </c>
      <c r="G31" s="77">
        <f t="shared" ref="G31:G37" si="1">E31*F31</f>
        <v>6590.9890726379936</v>
      </c>
      <c r="H31" s="33"/>
      <c r="I31" s="34"/>
      <c r="J31" s="35">
        <f t="shared" si="0"/>
        <v>0</v>
      </c>
      <c r="K31" s="36"/>
      <c r="L31" s="37"/>
    </row>
    <row r="32" spans="1:13" ht="30" customHeight="1" x14ac:dyDescent="0.2">
      <c r="A32" s="32"/>
      <c r="B32" s="39" t="s">
        <v>9</v>
      </c>
      <c r="C32" s="137" t="s">
        <v>31</v>
      </c>
      <c r="D32" s="138"/>
      <c r="E32" s="77">
        <f>78.0909766293835*1.1978</f>
        <v>93.537371806675566</v>
      </c>
      <c r="F32" s="78">
        <v>65</v>
      </c>
      <c r="G32" s="77">
        <f t="shared" si="1"/>
        <v>6079.929167433912</v>
      </c>
      <c r="H32" s="33"/>
      <c r="I32" s="34"/>
      <c r="J32" s="35">
        <f t="shared" si="0"/>
        <v>0</v>
      </c>
      <c r="K32" s="36"/>
      <c r="L32" s="37"/>
    </row>
    <row r="33" spans="1:12" ht="30" customHeight="1" x14ac:dyDescent="0.2">
      <c r="A33" s="32"/>
      <c r="B33" s="39" t="s">
        <v>9</v>
      </c>
      <c r="C33" s="137" t="s">
        <v>32</v>
      </c>
      <c r="D33" s="138"/>
      <c r="E33" s="77">
        <f>121.172027836668*1.1978</f>
        <v>145.13985494276091</v>
      </c>
      <c r="F33" s="78">
        <v>5</v>
      </c>
      <c r="G33" s="77">
        <f t="shared" si="1"/>
        <v>725.69927471380447</v>
      </c>
      <c r="H33" s="33"/>
      <c r="I33" s="34"/>
      <c r="J33" s="35">
        <f t="shared" si="0"/>
        <v>0</v>
      </c>
      <c r="K33" s="36"/>
      <c r="L33" s="37"/>
    </row>
    <row r="34" spans="1:12" ht="30" customHeight="1" x14ac:dyDescent="0.2">
      <c r="A34" s="32"/>
      <c r="B34" s="39" t="s">
        <v>9</v>
      </c>
      <c r="C34" s="137" t="s">
        <v>33</v>
      </c>
      <c r="D34" s="138"/>
      <c r="E34" s="77">
        <f>16.2305759635294*1.1978</f>
        <v>19.440983889115515</v>
      </c>
      <c r="F34" s="78">
        <v>18</v>
      </c>
      <c r="G34" s="77">
        <f t="shared" si="1"/>
        <v>349.93771000407924</v>
      </c>
      <c r="H34" s="33"/>
      <c r="I34" s="34"/>
      <c r="J34" s="35">
        <f t="shared" si="0"/>
        <v>0</v>
      </c>
      <c r="K34" s="36"/>
      <c r="L34" s="37"/>
    </row>
    <row r="35" spans="1:12" ht="30" customHeight="1" x14ac:dyDescent="0.2">
      <c r="A35" s="32"/>
      <c r="B35" s="39" t="s">
        <v>9</v>
      </c>
      <c r="C35" s="137" t="s">
        <v>34</v>
      </c>
      <c r="D35" s="138"/>
      <c r="E35" s="77">
        <f>22.2100809757647*1.1978</f>
        <v>26.603234992770957</v>
      </c>
      <c r="F35" s="78">
        <v>738</v>
      </c>
      <c r="G35" s="77">
        <f t="shared" si="1"/>
        <v>19633.187424664968</v>
      </c>
      <c r="H35" s="33"/>
      <c r="I35" s="34"/>
      <c r="J35" s="35">
        <f t="shared" si="0"/>
        <v>0</v>
      </c>
      <c r="K35" s="36"/>
      <c r="L35" s="37"/>
    </row>
    <row r="36" spans="1:12" ht="30" customHeight="1" x14ac:dyDescent="0.2">
      <c r="A36" s="32"/>
      <c r="B36" s="39" t="s">
        <v>9</v>
      </c>
      <c r="C36" s="137" t="s">
        <v>35</v>
      </c>
      <c r="D36" s="138"/>
      <c r="E36" s="77">
        <f>32.5908493576471*1.1978</f>
        <v>39.037319360589699</v>
      </c>
      <c r="F36" s="78">
        <v>1419</v>
      </c>
      <c r="G36" s="77">
        <f t="shared" si="1"/>
        <v>55393.956172676779</v>
      </c>
      <c r="H36" s="33"/>
      <c r="I36" s="34"/>
      <c r="J36" s="35">
        <f t="shared" si="0"/>
        <v>0</v>
      </c>
      <c r="K36" s="36"/>
      <c r="L36" s="37"/>
    </row>
    <row r="37" spans="1:12" ht="30" customHeight="1" x14ac:dyDescent="0.2">
      <c r="A37" s="32"/>
      <c r="B37" s="39" t="s">
        <v>9</v>
      </c>
      <c r="C37" s="137" t="s">
        <v>36</v>
      </c>
      <c r="D37" s="138"/>
      <c r="E37" s="77">
        <f>54.8667494435106*1.1978</f>
        <v>65.719392483436991</v>
      </c>
      <c r="F37" s="78">
        <v>1033</v>
      </c>
      <c r="G37" s="77">
        <f t="shared" si="1"/>
        <v>67888.132435390406</v>
      </c>
      <c r="H37" s="33"/>
      <c r="I37" s="34"/>
      <c r="J37" s="35">
        <f t="shared" si="0"/>
        <v>0</v>
      </c>
      <c r="K37" s="36"/>
      <c r="L37" s="37"/>
    </row>
    <row r="38" spans="1:12" ht="16.5" customHeight="1" thickBot="1" x14ac:dyDescent="0.25">
      <c r="A38" s="38"/>
      <c r="B38" s="40"/>
      <c r="C38" s="41"/>
      <c r="E38" s="79" t="s">
        <v>10</v>
      </c>
      <c r="F38" s="80"/>
      <c r="G38" s="81"/>
      <c r="H38" s="43"/>
      <c r="I38" s="42"/>
      <c r="J38" s="44"/>
      <c r="K38" s="36"/>
      <c r="L38" s="37"/>
    </row>
    <row r="39" spans="1:12" ht="16.5" customHeight="1" thickBot="1" x14ac:dyDescent="0.25">
      <c r="A39" s="45"/>
      <c r="B39" s="46"/>
      <c r="C39" s="47" t="s">
        <v>11</v>
      </c>
      <c r="D39" s="47"/>
      <c r="E39" s="82"/>
      <c r="F39" s="83"/>
      <c r="G39" s="84">
        <f>SUM(G30:G37)</f>
        <v>157032.02929564434</v>
      </c>
      <c r="H39" s="48"/>
      <c r="I39" s="49"/>
      <c r="J39" s="50">
        <f>SUM(J30:J37)</f>
        <v>0</v>
      </c>
      <c r="K39" s="36"/>
    </row>
    <row r="40" spans="1:12" ht="12.75" customHeight="1" x14ac:dyDescent="0.2">
      <c r="A40" s="45"/>
      <c r="B40" s="45"/>
      <c r="C40" s="45"/>
      <c r="E40" s="72"/>
      <c r="F40" s="85"/>
      <c r="G40" s="86"/>
      <c r="H40" s="51"/>
      <c r="I40" s="51"/>
      <c r="J40" s="51"/>
      <c r="K40" s="51"/>
    </row>
    <row r="41" spans="1:12" ht="12.75" customHeight="1" x14ac:dyDescent="0.2">
      <c r="A41" s="45"/>
      <c r="B41" s="45"/>
      <c r="C41" s="45"/>
      <c r="E41" s="72"/>
      <c r="F41" s="87"/>
      <c r="G41" s="86"/>
      <c r="H41" s="51"/>
      <c r="I41" s="51"/>
      <c r="J41" s="51"/>
      <c r="K41" s="51"/>
    </row>
    <row r="42" spans="1:12" ht="12.75" customHeight="1" x14ac:dyDescent="0.2">
      <c r="E42" s="72"/>
      <c r="F42" s="73"/>
      <c r="G42" s="86"/>
    </row>
    <row r="43" spans="1:12" ht="13.5" thickBot="1" x14ac:dyDescent="0.25">
      <c r="B43" s="52"/>
      <c r="C43" s="53"/>
      <c r="D43" s="53"/>
      <c r="E43" s="89"/>
      <c r="F43" s="90"/>
      <c r="G43" s="91"/>
      <c r="H43" s="54"/>
      <c r="I43" s="54"/>
      <c r="J43" s="54"/>
      <c r="K43" s="55"/>
      <c r="L43" s="2"/>
    </row>
    <row r="44" spans="1:12" ht="12.75" customHeight="1" x14ac:dyDescent="0.2">
      <c r="C44" s="56"/>
      <c r="E44" s="72"/>
      <c r="F44" s="92"/>
      <c r="G44" s="93"/>
      <c r="H44" s="55"/>
      <c r="J44" s="55"/>
      <c r="K44" s="55"/>
      <c r="L44" s="2"/>
    </row>
    <row r="45" spans="1:12" ht="16.5" customHeight="1" x14ac:dyDescent="0.15">
      <c r="C45" s="36"/>
      <c r="E45" s="94"/>
      <c r="F45" s="73"/>
      <c r="G45" s="57" t="s">
        <v>12</v>
      </c>
      <c r="I45" s="21" t="s">
        <v>13</v>
      </c>
      <c r="J45" s="21" t="s">
        <v>14</v>
      </c>
      <c r="K45" s="55"/>
      <c r="L45" s="2"/>
    </row>
    <row r="46" spans="1:12" ht="16.5" customHeight="1" x14ac:dyDescent="0.2">
      <c r="A46" s="45"/>
      <c r="B46" s="46"/>
      <c r="C46" s="58" t="s">
        <v>11</v>
      </c>
      <c r="D46" s="58"/>
      <c r="E46" s="95"/>
      <c r="F46" s="96"/>
      <c r="G46" s="97">
        <f>G39</f>
        <v>157032.02929564434</v>
      </c>
      <c r="H46" s="59"/>
      <c r="I46" s="60">
        <f>((J46/G46)-1)</f>
        <v>-1</v>
      </c>
      <c r="J46" s="61">
        <f>J39</f>
        <v>0</v>
      </c>
      <c r="K46" s="36"/>
      <c r="L46" s="2"/>
    </row>
    <row r="47" spans="1:12" s="63" customFormat="1" ht="12.75" customHeight="1" x14ac:dyDescent="0.2">
      <c r="A47" s="62"/>
      <c r="E47" s="98"/>
      <c r="F47" s="99"/>
      <c r="G47" s="100"/>
      <c r="H47" s="64"/>
      <c r="I47" s="64"/>
      <c r="J47" s="64"/>
      <c r="K47" s="64"/>
    </row>
    <row r="48" spans="1:12" s="16" customFormat="1" ht="18" x14ac:dyDescent="0.25">
      <c r="A48" s="15"/>
      <c r="B48" s="2"/>
      <c r="C48" s="63"/>
      <c r="E48" s="101" t="s">
        <v>16</v>
      </c>
      <c r="F48" s="102"/>
      <c r="G48" s="103">
        <f>G46*0.21</f>
        <v>32976.726152085314</v>
      </c>
      <c r="H48" s="65"/>
      <c r="I48" s="65"/>
      <c r="J48" s="66">
        <f>J46*0.1</f>
        <v>0</v>
      </c>
    </row>
    <row r="49" spans="1:12" s="16" customFormat="1" ht="18.75" thickBot="1" x14ac:dyDescent="0.3">
      <c r="A49" s="15"/>
      <c r="B49" s="2"/>
      <c r="C49" s="52"/>
      <c r="E49" s="89"/>
      <c r="F49" s="90"/>
      <c r="G49" s="91"/>
      <c r="H49" s="4"/>
      <c r="I49" s="4"/>
      <c r="J49" s="4"/>
    </row>
    <row r="50" spans="1:12" s="16" customFormat="1" ht="18.75" thickBot="1" x14ac:dyDescent="0.3">
      <c r="A50" s="15"/>
      <c r="B50" s="67"/>
      <c r="C50" s="68" t="s">
        <v>15</v>
      </c>
      <c r="D50" s="68"/>
      <c r="E50" s="104"/>
      <c r="F50" s="105"/>
      <c r="G50" s="106">
        <f>G46+G48</f>
        <v>190008.75544772967</v>
      </c>
      <c r="H50" s="4"/>
      <c r="I50" s="4"/>
      <c r="J50" s="69">
        <f>J46+J48</f>
        <v>0</v>
      </c>
    </row>
    <row r="51" spans="1:12" ht="12.75" customHeight="1" x14ac:dyDescent="0.2">
      <c r="D51" s="72"/>
      <c r="E51" s="73"/>
      <c r="F51" s="86"/>
      <c r="G51" s="4"/>
      <c r="J51" s="88"/>
    </row>
    <row r="52" spans="1:12" s="11" customFormat="1" ht="12.75" customHeight="1" x14ac:dyDescent="0.2">
      <c r="A52" s="9"/>
      <c r="E52" s="12"/>
      <c r="F52" s="13"/>
      <c r="H52" s="12"/>
      <c r="I52" s="12"/>
      <c r="J52" s="12"/>
      <c r="K52" s="12"/>
      <c r="L52" s="14"/>
    </row>
    <row r="53" spans="1:12" s="11" customFormat="1" ht="12.75" customHeight="1" x14ac:dyDescent="0.2">
      <c r="A53" s="9"/>
      <c r="B53" s="70"/>
      <c r="E53" s="12"/>
      <c r="F53" s="13"/>
      <c r="H53" s="12"/>
      <c r="I53" s="12"/>
      <c r="J53" s="12"/>
      <c r="K53" s="12"/>
      <c r="L53" s="14"/>
    </row>
    <row r="54" spans="1:12" s="11" customFormat="1" ht="25.5" customHeight="1" x14ac:dyDescent="0.2">
      <c r="A54" s="9"/>
      <c r="C54" s="144" t="s">
        <v>17</v>
      </c>
      <c r="D54" s="144"/>
      <c r="E54" s="144"/>
      <c r="F54" s="144"/>
      <c r="G54" s="119" t="s">
        <v>26</v>
      </c>
      <c r="H54" s="12"/>
      <c r="I54" s="109" t="s">
        <v>23</v>
      </c>
      <c r="J54" s="71"/>
      <c r="K54" s="12"/>
      <c r="L54" s="14"/>
    </row>
    <row r="55" spans="1:12" s="11" customFormat="1" x14ac:dyDescent="0.2">
      <c r="A55" s="9"/>
      <c r="C55" s="143" t="s">
        <v>18</v>
      </c>
      <c r="D55" s="143"/>
      <c r="E55" s="143"/>
      <c r="F55" s="143"/>
      <c r="G55" s="110">
        <v>69482.816820926819</v>
      </c>
      <c r="H55" s="12"/>
      <c r="I55" s="114"/>
      <c r="J55" s="12"/>
      <c r="K55" s="12"/>
      <c r="L55" s="14"/>
    </row>
    <row r="56" spans="1:12" s="11" customFormat="1" ht="15" x14ac:dyDescent="0.2">
      <c r="A56" s="9"/>
      <c r="B56" s="108"/>
      <c r="C56" s="143" t="s">
        <v>27</v>
      </c>
      <c r="D56" s="143"/>
      <c r="E56" s="143"/>
      <c r="F56" s="143"/>
      <c r="G56" s="110">
        <v>61617.558279794714</v>
      </c>
      <c r="H56" s="12"/>
      <c r="I56" s="114"/>
      <c r="J56" s="12"/>
      <c r="K56" s="14"/>
    </row>
    <row r="57" spans="1:12" s="11" customFormat="1" ht="12.75" customHeight="1" x14ac:dyDescent="0.2">
      <c r="A57" s="9"/>
      <c r="C57" s="143" t="s">
        <v>19</v>
      </c>
      <c r="D57" s="143"/>
      <c r="E57" s="143"/>
      <c r="F57" s="143"/>
      <c r="G57" s="113">
        <f>SUM(G55:G56)</f>
        <v>131100.37510072155</v>
      </c>
      <c r="H57" s="12"/>
      <c r="I57" s="115"/>
      <c r="J57" s="12"/>
      <c r="K57" s="12"/>
      <c r="L57" s="14"/>
    </row>
    <row r="58" spans="1:12" s="11" customFormat="1" ht="12.75" customHeight="1" x14ac:dyDescent="0.2">
      <c r="A58" s="9"/>
      <c r="C58" s="144" t="s">
        <v>20</v>
      </c>
      <c r="D58" s="144"/>
      <c r="E58" s="144"/>
      <c r="F58" s="144"/>
      <c r="G58" s="118"/>
      <c r="H58" s="12"/>
      <c r="I58" s="118"/>
      <c r="J58" s="12"/>
      <c r="K58" s="12"/>
      <c r="L58" s="14"/>
    </row>
    <row r="59" spans="1:12" s="11" customFormat="1" ht="12.75" customHeight="1" x14ac:dyDescent="0.2">
      <c r="A59" s="9"/>
      <c r="C59" s="145" t="s">
        <v>24</v>
      </c>
      <c r="D59" s="145"/>
      <c r="E59" s="145"/>
      <c r="F59" s="145"/>
      <c r="G59" s="111">
        <f>+G57*0.13</f>
        <v>17043.048763093801</v>
      </c>
      <c r="H59" s="12"/>
      <c r="I59" s="116"/>
      <c r="J59" s="12"/>
      <c r="K59" s="12"/>
      <c r="L59" s="14"/>
    </row>
    <row r="60" spans="1:12" s="11" customFormat="1" ht="12.75" customHeight="1" x14ac:dyDescent="0.2">
      <c r="A60" s="9"/>
      <c r="C60" s="145" t="s">
        <v>25</v>
      </c>
      <c r="D60" s="145"/>
      <c r="E60" s="145"/>
      <c r="F60" s="145"/>
      <c r="G60" s="111">
        <f>+(G57+G59)*0.06</f>
        <v>8888.6054318289207</v>
      </c>
      <c r="H60" s="12"/>
      <c r="I60" s="116"/>
      <c r="J60" s="12"/>
      <c r="K60" s="12"/>
      <c r="L60" s="14"/>
    </row>
    <row r="61" spans="1:12" s="11" customFormat="1" ht="12.75" customHeight="1" x14ac:dyDescent="0.2">
      <c r="A61" s="9"/>
      <c r="C61" s="143" t="s">
        <v>21</v>
      </c>
      <c r="D61" s="143"/>
      <c r="E61" s="143"/>
      <c r="F61" s="143"/>
      <c r="G61" s="113">
        <f>SUM(G59:G60)</f>
        <v>25931.654194922721</v>
      </c>
      <c r="H61" s="12"/>
      <c r="I61" s="115"/>
      <c r="J61" s="12"/>
      <c r="K61" s="12"/>
      <c r="L61" s="14"/>
    </row>
    <row r="62" spans="1:12" ht="12.75" customHeight="1" x14ac:dyDescent="0.2">
      <c r="C62" s="142" t="s">
        <v>22</v>
      </c>
      <c r="D62" s="142"/>
      <c r="E62" s="142"/>
      <c r="F62" s="142"/>
      <c r="G62" s="112">
        <f>G57+G61</f>
        <v>157032.02929564426</v>
      </c>
      <c r="I62" s="117">
        <f>(I57+I61)</f>
        <v>0</v>
      </c>
    </row>
    <row r="63" spans="1:12" s="67" customFormat="1" ht="12.75" customHeight="1" x14ac:dyDescent="0.2">
      <c r="A63" s="26"/>
      <c r="C63" s="129"/>
      <c r="D63" s="129"/>
      <c r="E63" s="129"/>
      <c r="F63" s="129"/>
      <c r="G63" s="130"/>
      <c r="H63" s="88"/>
      <c r="I63" s="130"/>
      <c r="J63" s="88"/>
      <c r="K63" s="88"/>
      <c r="L63" s="131"/>
    </row>
    <row r="64" spans="1:12" s="67" customFormat="1" ht="12.75" customHeight="1" x14ac:dyDescent="0.2">
      <c r="A64" s="26"/>
      <c r="C64" s="129"/>
      <c r="D64" s="129"/>
      <c r="E64" s="129"/>
      <c r="F64" s="129"/>
      <c r="G64" s="130"/>
      <c r="H64" s="88"/>
      <c r="I64" s="130"/>
      <c r="J64" s="88"/>
      <c r="K64" s="88"/>
      <c r="L64" s="131"/>
    </row>
    <row r="65" spans="1:12" s="67" customFormat="1" ht="12.75" customHeight="1" x14ac:dyDescent="0.2">
      <c r="A65" s="26"/>
      <c r="C65" s="134" t="s">
        <v>48</v>
      </c>
      <c r="D65" s="133"/>
      <c r="E65" s="133"/>
      <c r="F65" s="133"/>
      <c r="G65" s="133"/>
      <c r="H65" s="133"/>
      <c r="I65" s="133"/>
      <c r="J65" s="88"/>
      <c r="K65" s="88"/>
      <c r="L65" s="131"/>
    </row>
    <row r="66" spans="1:12" s="67" customFormat="1" ht="12.75" customHeight="1" x14ac:dyDescent="0.2">
      <c r="A66" s="26"/>
      <c r="C66" s="132"/>
      <c r="D66" s="129"/>
      <c r="E66" s="129"/>
      <c r="F66" s="129"/>
      <c r="G66" s="130"/>
      <c r="H66" s="88"/>
      <c r="I66" s="130"/>
      <c r="J66" s="88"/>
      <c r="K66" s="88"/>
      <c r="L66" s="131"/>
    </row>
    <row r="67" spans="1:12" s="67" customFormat="1" ht="12.75" customHeight="1" x14ac:dyDescent="0.2">
      <c r="A67" s="26"/>
      <c r="C67" s="135" t="s">
        <v>44</v>
      </c>
      <c r="D67" s="139" t="s">
        <v>43</v>
      </c>
      <c r="E67" s="139"/>
      <c r="F67" s="139"/>
      <c r="G67" s="135"/>
      <c r="H67" s="135"/>
      <c r="I67" s="135"/>
      <c r="J67" s="135"/>
      <c r="K67" s="88"/>
      <c r="L67" s="131"/>
    </row>
    <row r="68" spans="1:12" s="67" customFormat="1" ht="12.75" customHeight="1" x14ac:dyDescent="0.2">
      <c r="A68" s="26"/>
      <c r="C68" s="135" t="s">
        <v>44</v>
      </c>
      <c r="D68" s="139" t="s">
        <v>45</v>
      </c>
      <c r="E68" s="139"/>
      <c r="F68" s="139"/>
      <c r="G68" s="135"/>
      <c r="H68" s="135"/>
      <c r="I68" s="135"/>
      <c r="J68" s="135"/>
      <c r="K68" s="88"/>
      <c r="L68" s="131"/>
    </row>
    <row r="69" spans="1:12" s="67" customFormat="1" ht="12.75" customHeight="1" x14ac:dyDescent="0.2">
      <c r="A69" s="26"/>
      <c r="C69" s="132"/>
      <c r="D69" s="135"/>
      <c r="E69" s="135"/>
      <c r="F69" s="135"/>
      <c r="G69" s="135"/>
      <c r="H69" s="135"/>
      <c r="I69" s="135"/>
      <c r="J69" s="135"/>
      <c r="K69" s="88"/>
      <c r="L69" s="131"/>
    </row>
    <row r="70" spans="1:12" s="67" customFormat="1" ht="12.75" customHeight="1" x14ac:dyDescent="0.2">
      <c r="A70" s="26"/>
      <c r="C70" s="135"/>
      <c r="D70" s="129"/>
      <c r="E70" s="129"/>
      <c r="F70" s="129"/>
      <c r="G70" s="130"/>
      <c r="H70" s="88"/>
      <c r="I70" s="130"/>
      <c r="J70" s="88"/>
      <c r="K70" s="88"/>
      <c r="L70" s="131"/>
    </row>
    <row r="71" spans="1:12" s="67" customFormat="1" ht="12.75" customHeight="1" x14ac:dyDescent="0.2">
      <c r="A71" s="26"/>
      <c r="C71" s="132"/>
      <c r="D71" s="129"/>
      <c r="E71" s="129"/>
      <c r="F71" s="129"/>
      <c r="G71" s="130"/>
      <c r="H71" s="88"/>
      <c r="I71" s="130"/>
      <c r="J71" s="88"/>
      <c r="K71" s="88"/>
      <c r="L71" s="131"/>
    </row>
    <row r="72" spans="1:12" s="67" customFormat="1" ht="12.75" customHeight="1" x14ac:dyDescent="0.2">
      <c r="A72" s="26"/>
      <c r="C72" s="135" t="s">
        <v>46</v>
      </c>
      <c r="D72" s="129"/>
      <c r="E72" s="129"/>
      <c r="F72" s="129"/>
      <c r="G72" s="130"/>
      <c r="H72" s="88"/>
      <c r="I72" s="130"/>
      <c r="J72" s="88"/>
      <c r="K72" s="88"/>
      <c r="L72" s="131"/>
    </row>
    <row r="73" spans="1:12" s="67" customFormat="1" ht="12.75" customHeight="1" x14ac:dyDescent="0.2">
      <c r="A73" s="26"/>
      <c r="C73" s="136" t="s">
        <v>47</v>
      </c>
      <c r="D73" s="136"/>
      <c r="E73" s="136"/>
      <c r="F73" s="136"/>
      <c r="G73" s="136"/>
      <c r="H73" s="136"/>
      <c r="I73" s="136"/>
      <c r="J73" s="136"/>
      <c r="K73" s="136"/>
      <c r="L73" s="131"/>
    </row>
    <row r="74" spans="1:12" s="67" customFormat="1" ht="12.75" customHeight="1" x14ac:dyDescent="0.2">
      <c r="A74" s="26"/>
      <c r="C74" s="129"/>
      <c r="D74" s="129"/>
      <c r="E74" s="129"/>
      <c r="F74" s="129"/>
      <c r="G74" s="130"/>
      <c r="H74" s="88"/>
      <c r="I74" s="130"/>
      <c r="J74" s="88"/>
      <c r="K74" s="88"/>
      <c r="L74" s="131"/>
    </row>
    <row r="75" spans="1:12" s="67" customFormat="1" ht="12.75" customHeight="1" x14ac:dyDescent="0.2">
      <c r="A75" s="26"/>
      <c r="C75" s="129"/>
      <c r="D75" s="129"/>
      <c r="E75" s="129"/>
      <c r="F75" s="129"/>
      <c r="G75" s="130"/>
      <c r="H75" s="88"/>
      <c r="I75" s="130"/>
      <c r="J75" s="88"/>
      <c r="K75" s="88"/>
      <c r="L75" s="131"/>
    </row>
    <row r="78" spans="1:12" ht="12.75" customHeight="1" x14ac:dyDescent="0.2">
      <c r="C78" s="120" t="s">
        <v>28</v>
      </c>
    </row>
  </sheetData>
  <mergeCells count="21">
    <mergeCell ref="C28:D28"/>
    <mergeCell ref="C30:D30"/>
    <mergeCell ref="C31:D31"/>
    <mergeCell ref="C32:D32"/>
    <mergeCell ref="C62:F62"/>
    <mergeCell ref="C57:F57"/>
    <mergeCell ref="C58:F58"/>
    <mergeCell ref="C59:F59"/>
    <mergeCell ref="C60:F60"/>
    <mergeCell ref="C61:F61"/>
    <mergeCell ref="C54:F54"/>
    <mergeCell ref="C55:F55"/>
    <mergeCell ref="C56:F56"/>
    <mergeCell ref="C33:D33"/>
    <mergeCell ref="C34:D34"/>
    <mergeCell ref="C35:D35"/>
    <mergeCell ref="C73:K73"/>
    <mergeCell ref="C36:D36"/>
    <mergeCell ref="C37:D37"/>
    <mergeCell ref="D67:F67"/>
    <mergeCell ref="D68:F68"/>
  </mergeCells>
  <pageMargins left="0.78740157480314965" right="0.39370078740157483" top="0.59055118110236227" bottom="0.59055118110236227" header="0" footer="0"/>
  <pageSetup paperSize="8" fitToHeight="0" orientation="portrait" r:id="rId1"/>
  <headerFooter alignWithMargins="0"/>
  <rowBreaks count="1" manualBreakCount="1">
    <brk id="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P.UNI. PODA ARBRAT</vt:lpstr>
      <vt:lpstr>'P.UNI. PODA ARBRAT'!Área_de_impresión</vt:lpstr>
    </vt:vector>
  </TitlesOfParts>
  <Company>Ajuntament de Mataró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de Sistemes d'Informació i Telecomunicacions</dc:creator>
  <cp:lastModifiedBy>Sonia</cp:lastModifiedBy>
  <cp:lastPrinted>2021-11-10T10:33:07Z</cp:lastPrinted>
  <dcterms:created xsi:type="dcterms:W3CDTF">2021-10-25T12:10:48Z</dcterms:created>
  <dcterms:modified xsi:type="dcterms:W3CDTF">2021-11-16T22:45:13Z</dcterms:modified>
</cp:coreProperties>
</file>